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-105" yWindow="-105" windowWidth="19440" windowHeight="12570" tabRatio="796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Источники ЦИ" sheetId="6" r:id="rId6"/>
    <sheet name="Цена МАТ и ОБ по ТКП" sheetId="7" r:id="rId7"/>
  </sheets>
  <calcPr calcId="145621"/>
</workbook>
</file>

<file path=xl/calcChain.xml><?xml version="1.0" encoding="utf-8"?>
<calcChain xmlns="http://schemas.openxmlformats.org/spreadsheetml/2006/main">
  <c r="C39" i="1" l="1"/>
  <c r="C37" i="1"/>
  <c r="C29" i="1"/>
  <c r="C30" i="1" s="1"/>
  <c r="C32" i="1" s="1"/>
  <c r="C34" i="1" s="1"/>
  <c r="C43" i="1"/>
  <c r="I40" i="1"/>
  <c r="I39" i="1"/>
  <c r="I38" i="1"/>
  <c r="I37" i="1"/>
  <c r="I36" i="1"/>
  <c r="G63" i="2"/>
  <c r="G64" i="2" s="1"/>
  <c r="G66" i="2" s="1"/>
  <c r="G67" i="2" s="1"/>
  <c r="G68" i="2" s="1"/>
  <c r="F63" i="2"/>
  <c r="F64" i="2" s="1"/>
  <c r="F66" i="2" s="1"/>
  <c r="F67" i="2" s="1"/>
  <c r="F68" i="2" s="1"/>
  <c r="G62" i="2"/>
  <c r="F62" i="2"/>
  <c r="E62" i="2"/>
  <c r="E63" i="2" s="1"/>
  <c r="E64" i="2" s="1"/>
  <c r="E66" i="2" s="1"/>
  <c r="E67" i="2" s="1"/>
  <c r="E68" i="2" s="1"/>
  <c r="D62" i="2"/>
  <c r="D63" i="2" s="1"/>
  <c r="H55" i="2"/>
  <c r="G55" i="2"/>
  <c r="F55" i="2"/>
  <c r="E55" i="2"/>
  <c r="D55" i="2"/>
  <c r="H54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H32" i="2"/>
  <c r="G32" i="2"/>
  <c r="F32" i="2"/>
  <c r="E32" i="2"/>
  <c r="D32" i="2"/>
  <c r="H31" i="2"/>
  <c r="G29" i="2"/>
  <c r="F29" i="2"/>
  <c r="E29" i="2"/>
  <c r="D29" i="2"/>
  <c r="H29" i="2" s="1"/>
  <c r="H28" i="2"/>
  <c r="G23" i="2"/>
  <c r="F23" i="2"/>
  <c r="E23" i="2"/>
  <c r="D23" i="2"/>
  <c r="H23" i="2" s="1"/>
  <c r="H22" i="2"/>
  <c r="C40" i="1" l="1"/>
  <c r="C42" i="1" s="1"/>
  <c r="C44" i="1" s="1"/>
  <c r="C46" i="1" s="1"/>
  <c r="C31" i="1"/>
  <c r="D64" i="2"/>
  <c r="H63" i="2"/>
  <c r="H62" i="2"/>
  <c r="C41" i="1" l="1"/>
  <c r="H64" i="2"/>
  <c r="D66" i="2"/>
  <c r="D67" i="2" l="1"/>
  <c r="H66" i="2"/>
  <c r="D68" i="2" l="1"/>
  <c r="H68" i="2" s="1"/>
  <c r="H67" i="2"/>
</calcChain>
</file>

<file path=xl/sharedStrings.xml><?xml version="1.0" encoding="utf-8"?>
<sst xmlns="http://schemas.openxmlformats.org/spreadsheetml/2006/main" count="226" uniqueCount="130">
  <si>
    <t>СВОДКА ЗАТРАТ</t>
  </si>
  <si>
    <t>P_0629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</si>
  <si>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</si>
  <si>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</si>
  <si>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</si>
  <si>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</si>
  <si>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</si>
  <si>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</si>
  <si>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</si>
  <si>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</si>
  <si>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</si>
  <si>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</si>
  <si>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</si>
  <si>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</si>
  <si>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</si>
  <si>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</si>
  <si>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</si>
  <si>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</si>
  <si>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</si>
  <si>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</si>
  <si>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</si>
  <si>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</si>
  <si>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</si>
  <si>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</si>
  <si>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</si>
  <si>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</si>
  <si>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</si>
  <si>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</si>
  <si>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</si>
  <si>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</si>
  <si>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</si>
  <si>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</si>
  <si>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</si>
  <si>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</si>
  <si>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</si>
  <si>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</si>
  <si>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</si>
  <si>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</si>
  <si>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</si>
  <si>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</si>
  <si>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</si>
  <si>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</si>
  <si>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</si>
  <si>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</si>
  <si>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</si>
  <si>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</si>
  <si>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</si>
  <si>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</si>
  <si>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</si>
  <si>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</si>
  <si>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</si>
  <si>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</si>
  <si>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</si>
  <si>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</si>
  <si>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</si>
  <si>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</si>
  <si>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</si>
  <si>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</si>
  <si>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</si>
  <si>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</si>
  <si>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</si>
  <si>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</si>
  <si>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</si>
  <si>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</si>
  <si>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</si>
  <si>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</si>
  <si>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</si>
  <si>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</si>
  <si>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</si>
  <si>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</si>
  <si>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</si>
  <si>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</si>
  <si>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</si>
  <si>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</si>
  <si>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</si>
  <si>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</si>
  <si>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</si>
  <si>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</si>
  <si>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</si>
  <si>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</si>
  <si>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</si>
  <si>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</si>
  <si>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</si>
  <si>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</si>
  <si>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</si>
  <si>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</si>
  <si>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</si>
  <si>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</si>
  <si>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</si>
  <si>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</si>
  <si>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</si>
  <si>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</si>
  <si>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</si>
  <si>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</si>
  <si>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</si>
  <si>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</si>
  <si>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</si>
  <si>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</si>
  <si>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</si>
  <si>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</si>
  <si>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</si>
  <si>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</si>
  <si>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</si>
  <si>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</si>
  <si>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</si>
  <si>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</si>
  <si>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</si>
  <si>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</si>
  <si>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</si>
  <si>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</si>
  <si>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</si>
  <si>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</si>
  <si>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</si>
  <si>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</si>
  <si>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</si>
  <si>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</si>
  <si>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</si>
  <si>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</si>
  <si>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</si>
  <si>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</si>
  <si>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</si>
  <si>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</si>
  <si>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</si>
  <si>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</si>
  <si>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</si>
  <si>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</si>
  <si>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</si>
  <si>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</si>
  <si>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</si>
  <si>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КЛ-0,4 кВ Ф-7, 17 от ТП-121 до маг.Вояжпо ул. Баныкина, 48а г.о. Тольятти Самарская область (двухцепная протяженностью 0,35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</si>
</sst>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-;\-* #,##0.00_-;_-* &quot;-&quot;??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10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43" fontId="15" fillId="0" borderId="1" xfId="3" applyNumberFormat="1" applyFont="1" applyBorder="1" applyAlignment="1">
      <alignment vertical="center" wrapText="1"/>
    </xf>
    <xf numFmtId="43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64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5">
    <cellStyle name="Normal" xfId="3"/>
    <cellStyle name="Обычный" xfId="0" builtinId="0"/>
    <cellStyle name="Обычный 2" xfId="4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topLeftCell="A13" zoomScale="90" zoomScaleNormal="90" workbookViewId="0">
      <selection activeCell="B28" sqref="B28"/>
    </sheetView>
  </sheetViews>
  <sheetFormatPr defaultColWidth="8.7109375" defaultRowHeight="15" x14ac:dyDescent="0.25"/>
  <cols>
    <col min="1" max="1" width="10.7109375" customWidth="1"/>
    <col min="2" max="2" width="101.42578125" customWidth="1"/>
    <col min="3" max="3" width="35" customWidth="1"/>
    <col min="4" max="4" width="17.28515625" customWidth="1"/>
  </cols>
  <sheetData>
    <row r="1" spans="1:3" ht="16.149999999999999" customHeight="1" x14ac:dyDescent="0.25">
      <c r="A1" s="4"/>
      <c r="B1" s="4"/>
      <c r="C1" s="4"/>
    </row>
    <row r="2" spans="1:3" ht="16.149999999999999" customHeight="1" x14ac:dyDescent="0.25">
      <c r="A2" s="1"/>
      <c r="B2" s="1"/>
      <c r="C2" s="1"/>
    </row>
    <row r="3" spans="1:3" ht="16.149999999999999" customHeight="1" x14ac:dyDescent="0.25">
      <c r="A3" s="2"/>
      <c r="B3" s="2"/>
      <c r="C3" s="2"/>
    </row>
    <row r="4" spans="1:3" ht="16.149999999999999" customHeight="1" x14ac:dyDescent="0.25">
      <c r="A4" s="1"/>
      <c r="B4" s="1"/>
      <c r="C4" s="1"/>
    </row>
    <row r="5" spans="1:3" ht="16.149999999999999" customHeight="1" x14ac:dyDescent="0.25">
      <c r="A5" s="1"/>
      <c r="B5" s="1"/>
      <c r="C5" s="1"/>
    </row>
    <row r="6" spans="1:3" ht="16.149999999999999" customHeight="1" x14ac:dyDescent="0.25">
      <c r="A6" s="1"/>
      <c r="B6" s="1"/>
      <c r="C6" s="39"/>
    </row>
    <row r="7" spans="1:3" ht="16.149999999999999" customHeight="1" x14ac:dyDescent="0.25">
      <c r="A7" s="1"/>
      <c r="B7" s="1"/>
      <c r="C7" s="1"/>
    </row>
    <row r="8" spans="1:3" ht="16.149999999999999" customHeight="1" x14ac:dyDescent="0.25">
      <c r="A8" s="2"/>
      <c r="B8" s="2"/>
      <c r="C8" s="2"/>
    </row>
    <row r="9" spans="1:3" ht="16.149999999999999" customHeight="1" x14ac:dyDescent="0.25">
      <c r="A9" s="1"/>
      <c r="B9" s="1"/>
      <c r="C9" s="1"/>
    </row>
    <row r="10" spans="1:3" ht="16.149999999999999" customHeight="1" x14ac:dyDescent="0.25">
      <c r="A10" s="1"/>
      <c r="B10" s="1"/>
      <c r="C10" s="1"/>
    </row>
    <row r="11" spans="1:3" ht="16.149999999999999" customHeight="1" x14ac:dyDescent="0.25">
      <c r="A11" s="1"/>
      <c r="B11" s="1"/>
      <c r="C11" s="1"/>
    </row>
    <row r="12" spans="1:3" ht="16.149999999999999" customHeight="1" x14ac:dyDescent="0.25">
      <c r="A12" s="92" t="s">
        <v>0</v>
      </c>
      <c r="B12" s="92"/>
      <c r="C12" s="92"/>
    </row>
    <row r="13" spans="1:3" ht="16.149999999999999" customHeight="1" x14ac:dyDescent="0.25">
      <c r="A13" s="1"/>
      <c r="B13" s="1"/>
      <c r="C13" s="1"/>
    </row>
    <row r="14" spans="1:3" ht="16.149999999999999" customHeight="1" x14ac:dyDescent="0.25">
      <c r="A14" s="1"/>
      <c r="B14" s="1"/>
      <c r="C14" s="1"/>
    </row>
    <row r="15" spans="1:3" ht="16.149999999999999" customHeight="1" x14ac:dyDescent="0.25">
      <c r="A15" s="1"/>
      <c r="B15" s="1"/>
      <c r="C15" s="1"/>
    </row>
    <row r="16" spans="1:3" ht="19.899999999999999" customHeight="1" x14ac:dyDescent="0.25">
      <c r="A16" s="95" t="s">
        <v>1</v>
      </c>
      <c r="B16" s="95"/>
      <c r="C16" s="95"/>
    </row>
    <row r="17" spans="1:9" ht="16.149999999999999" customHeight="1" x14ac:dyDescent="0.25">
      <c r="A17" s="94" t="s">
        <v>2</v>
      </c>
      <c r="B17" s="94"/>
      <c r="C17" s="94"/>
    </row>
    <row r="18" spans="1:9" ht="16.149999999999999" customHeight="1" x14ac:dyDescent="0.25">
      <c r="A18" s="1"/>
      <c r="B18" s="1"/>
      <c r="C18" s="1"/>
    </row>
    <row r="19" spans="1:9" ht="72" customHeight="1" x14ac:dyDescent="0.25">
      <c r="A19" s="93" t="s">
        <v>129</v>
      </c>
      <c r="B19" s="93"/>
      <c r="C19" s="93"/>
    </row>
    <row r="20" spans="1:9" ht="16.149999999999999" customHeight="1" x14ac:dyDescent="0.25">
      <c r="A20" s="94" t="s">
        <v>3</v>
      </c>
      <c r="B20" s="94"/>
      <c r="C20" s="94"/>
    </row>
    <row r="21" spans="1:9" ht="16.149999999999999" customHeight="1" x14ac:dyDescent="0.25">
      <c r="A21" s="1"/>
      <c r="B21" s="1"/>
      <c r="C21" s="1"/>
    </row>
    <row r="22" spans="1:9" ht="16.149999999999999" customHeight="1" x14ac:dyDescent="0.25">
      <c r="A22" s="1"/>
      <c r="B22" s="1"/>
      <c r="C22" s="1"/>
    </row>
    <row r="23" spans="1:9" ht="51" customHeight="1" x14ac:dyDescent="0.25">
      <c r="A23" s="56" t="s">
        <v>4</v>
      </c>
      <c r="B23" s="56" t="s">
        <v>5</v>
      </c>
      <c r="C23" s="56" t="s">
        <v>113</v>
      </c>
      <c r="D23" s="57"/>
      <c r="E23" s="57"/>
      <c r="F23" s="57"/>
      <c r="G23" s="58"/>
      <c r="H23" s="58"/>
      <c r="I23" s="58"/>
    </row>
    <row r="24" spans="1:9" ht="16.149999999999999" customHeight="1" x14ac:dyDescent="0.25">
      <c r="A24" s="56">
        <v>1</v>
      </c>
      <c r="B24" s="56">
        <v>2</v>
      </c>
      <c r="C24" s="56">
        <v>3</v>
      </c>
      <c r="D24" s="57"/>
      <c r="E24" s="57"/>
      <c r="F24" s="57"/>
      <c r="G24" s="58"/>
      <c r="H24" s="58"/>
      <c r="I24" s="58"/>
    </row>
    <row r="25" spans="1:9" ht="16.899999999999999" customHeight="1" x14ac:dyDescent="0.25">
      <c r="A25" s="89" t="s">
        <v>114</v>
      </c>
      <c r="B25" s="90"/>
      <c r="C25" s="91"/>
      <c r="D25" s="57"/>
      <c r="E25" s="57"/>
      <c r="F25" s="57"/>
      <c r="G25" s="58"/>
      <c r="H25" s="58"/>
      <c r="I25" s="58"/>
    </row>
    <row r="26" spans="1:9" ht="16.899999999999999" customHeight="1" x14ac:dyDescent="0.25">
      <c r="A26" s="56">
        <v>1</v>
      </c>
      <c r="B26" s="59" t="s">
        <v>115</v>
      </c>
      <c r="C26" s="60"/>
      <c r="D26" s="57"/>
      <c r="E26" s="57"/>
      <c r="F26" s="57"/>
      <c r="G26" s="58"/>
      <c r="H26" s="58" t="s">
        <v>116</v>
      </c>
      <c r="I26" s="58"/>
    </row>
    <row r="27" spans="1:9" ht="16.899999999999999" customHeight="1" x14ac:dyDescent="0.25">
      <c r="A27" s="61" t="s">
        <v>6</v>
      </c>
      <c r="B27" s="59" t="s">
        <v>117</v>
      </c>
      <c r="C27" s="62">
        <v>0</v>
      </c>
      <c r="D27" s="63"/>
      <c r="E27" s="63"/>
      <c r="F27" s="63"/>
      <c r="G27" s="64" t="s">
        <v>118</v>
      </c>
      <c r="H27" s="64" t="s">
        <v>119</v>
      </c>
      <c r="I27" s="64" t="s">
        <v>120</v>
      </c>
    </row>
    <row r="28" spans="1:9" ht="16.899999999999999" customHeight="1" x14ac:dyDescent="0.25">
      <c r="A28" s="61" t="s">
        <v>7</v>
      </c>
      <c r="B28" s="59" t="s">
        <v>121</v>
      </c>
      <c r="C28" s="62">
        <v>0</v>
      </c>
      <c r="D28" s="63"/>
      <c r="E28" s="63"/>
      <c r="F28" s="63"/>
      <c r="G28" s="65">
        <v>2019</v>
      </c>
      <c r="H28" s="66">
        <v>106.826398641827</v>
      </c>
      <c r="I28" s="67"/>
    </row>
    <row r="29" spans="1:9" ht="16.899999999999999" customHeight="1" x14ac:dyDescent="0.25">
      <c r="A29" s="61" t="s">
        <v>8</v>
      </c>
      <c r="B29" s="59" t="s">
        <v>122</v>
      </c>
      <c r="C29" s="68">
        <f>ССР!G59*1.2</f>
        <v>240.73465520876397</v>
      </c>
      <c r="D29" s="63"/>
      <c r="E29" s="63"/>
      <c r="F29" s="63"/>
      <c r="G29" s="65">
        <v>2020</v>
      </c>
      <c r="H29" s="66">
        <v>105.56188522495653</v>
      </c>
      <c r="I29" s="67"/>
    </row>
    <row r="30" spans="1:9" ht="16.899999999999999" customHeight="1" x14ac:dyDescent="0.25">
      <c r="A30" s="56">
        <v>2</v>
      </c>
      <c r="B30" s="59" t="s">
        <v>9</v>
      </c>
      <c r="C30" s="68">
        <f>C27+C28+C29</f>
        <v>240.73465520876397</v>
      </c>
      <c r="D30" s="69"/>
      <c r="E30" s="70"/>
      <c r="F30" s="71"/>
      <c r="G30" s="65">
        <v>2021</v>
      </c>
      <c r="H30" s="66">
        <v>104.9354</v>
      </c>
      <c r="I30" s="67"/>
    </row>
    <row r="31" spans="1:9" ht="16.899999999999999" customHeight="1" x14ac:dyDescent="0.25">
      <c r="A31" s="61" t="s">
        <v>10</v>
      </c>
      <c r="B31" s="59" t="s">
        <v>123</v>
      </c>
      <c r="C31" s="68">
        <f>C30-ROUND(C30/1.2,5)</f>
        <v>40.122445208763963</v>
      </c>
      <c r="D31" s="63"/>
      <c r="E31" s="70"/>
      <c r="F31" s="63"/>
      <c r="G31" s="65">
        <v>2022</v>
      </c>
      <c r="H31" s="66">
        <v>114.63142733059361</v>
      </c>
      <c r="I31" s="72"/>
    </row>
    <row r="32" spans="1:9" ht="15.75" x14ac:dyDescent="0.25">
      <c r="A32" s="56">
        <v>3</v>
      </c>
      <c r="B32" s="59" t="s">
        <v>124</v>
      </c>
      <c r="C32" s="73">
        <f>C30*I37</f>
        <v>266.38119616181865</v>
      </c>
      <c r="D32" s="63"/>
      <c r="E32" s="74"/>
      <c r="F32" s="75"/>
      <c r="G32" s="76">
        <v>2023</v>
      </c>
      <c r="H32" s="66">
        <v>109.09646626082731</v>
      </c>
      <c r="I32" s="72"/>
    </row>
    <row r="33" spans="1:9" ht="15.75" x14ac:dyDescent="0.25">
      <c r="A33" s="56"/>
      <c r="B33" s="59" t="s">
        <v>112</v>
      </c>
      <c r="C33" s="68">
        <v>0.74</v>
      </c>
      <c r="D33" s="63"/>
      <c r="E33" s="74"/>
      <c r="F33" s="75"/>
      <c r="G33" s="76"/>
      <c r="H33" s="66"/>
      <c r="I33" s="72"/>
    </row>
    <row r="34" spans="1:9" ht="15.75" x14ac:dyDescent="0.25">
      <c r="A34" s="56"/>
      <c r="B34" s="59" t="s">
        <v>125</v>
      </c>
      <c r="C34" s="73">
        <f>C32*C33</f>
        <v>197.12208515974581</v>
      </c>
      <c r="D34" s="63"/>
      <c r="E34" s="74"/>
      <c r="F34" s="75"/>
      <c r="G34" s="76"/>
      <c r="H34" s="66"/>
      <c r="I34" s="72"/>
    </row>
    <row r="35" spans="1:9" ht="15.75" x14ac:dyDescent="0.25">
      <c r="A35" s="89" t="s">
        <v>126</v>
      </c>
      <c r="B35" s="90"/>
      <c r="C35" s="91"/>
      <c r="D35" s="57"/>
      <c r="E35" s="77"/>
      <c r="F35" s="78"/>
      <c r="G35" s="65">
        <v>2024</v>
      </c>
      <c r="H35" s="66">
        <v>109.11350326220534</v>
      </c>
      <c r="I35" s="72"/>
    </row>
    <row r="36" spans="1:9" ht="15.75" x14ac:dyDescent="0.25">
      <c r="A36" s="56">
        <v>1</v>
      </c>
      <c r="B36" s="59" t="s">
        <v>115</v>
      </c>
      <c r="C36" s="60"/>
      <c r="D36" s="57"/>
      <c r="E36" s="79"/>
      <c r="F36" s="80"/>
      <c r="G36" s="65">
        <v>2025</v>
      </c>
      <c r="H36" s="66">
        <v>107.81631706396419</v>
      </c>
      <c r="I36" s="81">
        <f>(H36+100)/200</f>
        <v>1.039081585319821</v>
      </c>
    </row>
    <row r="37" spans="1:9" ht="15.75" x14ac:dyDescent="0.25">
      <c r="A37" s="61" t="s">
        <v>6</v>
      </c>
      <c r="B37" s="59" t="s">
        <v>117</v>
      </c>
      <c r="C37" s="82">
        <f>ССР!D68+ССР!E68</f>
        <v>4502.3349977910111</v>
      </c>
      <c r="D37" s="63"/>
      <c r="E37" s="79"/>
      <c r="F37" s="63"/>
      <c r="G37" s="65">
        <v>2026</v>
      </c>
      <c r="H37" s="66">
        <v>105.26289686896166</v>
      </c>
      <c r="I37" s="81">
        <f>(H37+100)/200*H36/100</f>
        <v>1.1065344785145874</v>
      </c>
    </row>
    <row r="38" spans="1:9" ht="15.75" x14ac:dyDescent="0.25">
      <c r="A38" s="61" t="s">
        <v>7</v>
      </c>
      <c r="B38" s="59" t="s">
        <v>121</v>
      </c>
      <c r="C38" s="82">
        <v>0</v>
      </c>
      <c r="D38" s="63"/>
      <c r="E38" s="79"/>
      <c r="F38" s="63"/>
      <c r="G38" s="65">
        <v>2027</v>
      </c>
      <c r="H38" s="66">
        <v>104.42089798933949</v>
      </c>
      <c r="I38" s="81">
        <f>(H38+100)/200*H37/100*H36/100</f>
        <v>1.1599922999352297</v>
      </c>
    </row>
    <row r="39" spans="1:9" ht="15.75" x14ac:dyDescent="0.25">
      <c r="A39" s="61" t="s">
        <v>8</v>
      </c>
      <c r="B39" s="59" t="s">
        <v>122</v>
      </c>
      <c r="C39" s="82">
        <f>ССР!G68-'Сводка затрат'!C29</f>
        <v>81.719156914825419</v>
      </c>
      <c r="D39" s="63"/>
      <c r="E39" s="79"/>
      <c r="F39" s="63"/>
      <c r="G39" s="65">
        <v>2028</v>
      </c>
      <c r="H39" s="66">
        <v>104.42089798933949</v>
      </c>
      <c r="I39" s="81">
        <f>(H39+100)/200*H38/100*H37/100*H36/100</f>
        <v>1.2112743761995592</v>
      </c>
    </row>
    <row r="40" spans="1:9" ht="15.75" x14ac:dyDescent="0.25">
      <c r="A40" s="56">
        <v>2</v>
      </c>
      <c r="B40" s="59" t="s">
        <v>9</v>
      </c>
      <c r="C40" s="82">
        <f>C37+C38+C39</f>
        <v>4584.0541547058365</v>
      </c>
      <c r="D40" s="69"/>
      <c r="E40" s="74"/>
      <c r="F40" s="75"/>
      <c r="G40" s="65">
        <v>2029</v>
      </c>
      <c r="H40" s="66">
        <v>104.42089798933949</v>
      </c>
      <c r="I40" s="81">
        <f>(H40+100)/200*H39/100*H38/100*H37/100*H36/100</f>
        <v>1.26482358074235</v>
      </c>
    </row>
    <row r="41" spans="1:9" ht="15.75" x14ac:dyDescent="0.25">
      <c r="A41" s="61" t="s">
        <v>10</v>
      </c>
      <c r="B41" s="59" t="s">
        <v>123</v>
      </c>
      <c r="C41" s="68">
        <f>C40-ROUND(C40/1.2,5)</f>
        <v>764.00902470583651</v>
      </c>
      <c r="D41" s="63"/>
      <c r="E41" s="79"/>
      <c r="F41" s="63"/>
      <c r="G41" s="57"/>
      <c r="H41" s="57"/>
      <c r="I41" s="57"/>
    </row>
    <row r="42" spans="1:9" ht="15.75" x14ac:dyDescent="0.25">
      <c r="A42" s="56">
        <v>3</v>
      </c>
      <c r="B42" s="59" t="s">
        <v>124</v>
      </c>
      <c r="C42" s="83">
        <f>C40*I38</f>
        <v>5317.4675219448682</v>
      </c>
      <c r="D42" s="63"/>
      <c r="E42" s="74"/>
      <c r="F42" s="75"/>
      <c r="G42" s="57"/>
      <c r="H42" s="57"/>
      <c r="I42" s="57"/>
    </row>
    <row r="43" spans="1:9" ht="15.75" x14ac:dyDescent="0.25">
      <c r="A43" s="56"/>
      <c r="B43" s="59" t="s">
        <v>112</v>
      </c>
      <c r="C43" s="68">
        <f>C33</f>
        <v>0.74</v>
      </c>
      <c r="D43" s="63"/>
      <c r="E43" s="74"/>
      <c r="F43" s="75"/>
      <c r="G43" s="57"/>
      <c r="H43" s="57"/>
      <c r="I43" s="57"/>
    </row>
    <row r="44" spans="1:9" ht="15.75" x14ac:dyDescent="0.25">
      <c r="A44" s="56"/>
      <c r="B44" s="59" t="s">
        <v>125</v>
      </c>
      <c r="C44" s="73">
        <f>C42*C43</f>
        <v>3934.9259662392024</v>
      </c>
      <c r="D44" s="63"/>
      <c r="E44" s="74"/>
      <c r="F44" s="75"/>
      <c r="G44" s="57"/>
      <c r="H44" s="57"/>
      <c r="I44" s="57"/>
    </row>
    <row r="45" spans="1:9" ht="15.75" x14ac:dyDescent="0.25">
      <c r="A45" s="56"/>
      <c r="B45" s="59"/>
      <c r="C45" s="82"/>
      <c r="D45" s="63"/>
      <c r="E45" s="84"/>
      <c r="F45" s="63"/>
      <c r="G45" s="57"/>
      <c r="H45" s="57"/>
      <c r="I45" s="57"/>
    </row>
    <row r="46" spans="1:9" ht="15.75" x14ac:dyDescent="0.25">
      <c r="A46" s="56"/>
      <c r="B46" s="59" t="s">
        <v>127</v>
      </c>
      <c r="C46" s="85">
        <f>C34+C44</f>
        <v>4132.0480513989478</v>
      </c>
      <c r="D46" s="63"/>
      <c r="E46" s="74"/>
      <c r="F46" s="75"/>
      <c r="G46" s="57"/>
      <c r="H46" s="57"/>
      <c r="I46" s="86"/>
    </row>
    <row r="47" spans="1:9" ht="15.75" x14ac:dyDescent="0.25">
      <c r="A47" s="58"/>
      <c r="B47" s="58"/>
      <c r="C47" s="58"/>
      <c r="D47" s="86"/>
      <c r="E47" s="57"/>
      <c r="F47" s="80"/>
      <c r="G47" s="57"/>
      <c r="H47" s="57"/>
      <c r="I47" s="57"/>
    </row>
    <row r="48" spans="1:9" ht="15.75" x14ac:dyDescent="0.25">
      <c r="A48" s="87" t="s">
        <v>128</v>
      </c>
      <c r="B48" s="58"/>
      <c r="C48" s="58"/>
      <c r="D48" s="57"/>
      <c r="E48" s="88"/>
      <c r="F48" s="57"/>
      <c r="G48" s="57"/>
      <c r="H48" s="57"/>
      <c r="I48" s="57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8"/>
  <sheetViews>
    <sheetView zoomScale="90" zoomScaleNormal="90" workbookViewId="0">
      <selection activeCell="B22" sqref="B22"/>
    </sheetView>
  </sheetViews>
  <sheetFormatPr defaultColWidth="8.7109375" defaultRowHeight="15.75" x14ac:dyDescent="0.25"/>
  <cols>
    <col min="1" max="1" width="10.7109375" style="5" customWidth="1"/>
    <col min="2" max="2" width="66.28515625" style="5" customWidth="1"/>
    <col min="3" max="3" width="66.7109375" style="5" customWidth="1"/>
    <col min="4" max="4" width="21.7109375" style="5" customWidth="1"/>
    <col min="5" max="5" width="21.140625" style="5" customWidth="1"/>
    <col min="6" max="6" width="23" style="5" customWidth="1"/>
    <col min="7" max="7" width="16.7109375" style="5" customWidth="1"/>
    <col min="8" max="8" width="17.42578125" style="5" customWidth="1"/>
    <col min="9" max="9" width="8.7109375" style="5"/>
  </cols>
  <sheetData>
    <row r="1" spans="1:8" x14ac:dyDescent="0.25">
      <c r="A1" s="4"/>
      <c r="B1" s="4"/>
      <c r="C1" s="4"/>
      <c r="D1" s="4"/>
      <c r="E1" s="4"/>
      <c r="F1" s="4"/>
      <c r="G1" s="4"/>
      <c r="H1" s="4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7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"/>
      <c r="B11" s="3"/>
      <c r="C11" s="38" t="s">
        <v>11</v>
      </c>
      <c r="E11" s="3"/>
      <c r="F11" s="3"/>
      <c r="G11" s="3"/>
      <c r="H11" s="3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93" t="s">
        <v>129</v>
      </c>
      <c r="B13" s="93"/>
      <c r="C13" s="93"/>
      <c r="D13" s="93"/>
      <c r="E13" s="93"/>
      <c r="F13" s="93"/>
      <c r="G13" s="93"/>
      <c r="H13" s="93"/>
    </row>
    <row r="14" spans="1:8" x14ac:dyDescent="0.25">
      <c r="A14" s="14"/>
      <c r="B14" s="14"/>
      <c r="C14" s="2" t="s">
        <v>3</v>
      </c>
      <c r="E14" s="14"/>
      <c r="F14" s="14"/>
      <c r="G14" s="14"/>
      <c r="H14" s="14"/>
    </row>
    <row r="15" spans="1:8" x14ac:dyDescent="0.25">
      <c r="A15" s="1"/>
      <c r="B15" s="1"/>
      <c r="C15" s="1"/>
      <c r="D15" s="1"/>
      <c r="E15" s="28"/>
      <c r="F15" s="1"/>
      <c r="G15" s="1"/>
      <c r="H15" s="1"/>
    </row>
    <row r="16" spans="1:8" x14ac:dyDescent="0.25">
      <c r="A16" s="1" t="s">
        <v>12</v>
      </c>
      <c r="B16" s="1"/>
      <c r="C16" s="1"/>
      <c r="D16" s="1"/>
      <c r="E16" s="1"/>
      <c r="F16" s="1"/>
      <c r="G16" s="1"/>
      <c r="H16" s="36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96" t="s">
        <v>4</v>
      </c>
      <c r="B18" s="96" t="s">
        <v>13</v>
      </c>
      <c r="C18" s="96" t="s">
        <v>14</v>
      </c>
      <c r="D18" s="97" t="s">
        <v>15</v>
      </c>
      <c r="E18" s="98"/>
      <c r="F18" s="98"/>
      <c r="G18" s="98"/>
      <c r="H18" s="99"/>
    </row>
    <row r="19" spans="1:8" ht="85.15" customHeight="1" x14ac:dyDescent="0.25">
      <c r="A19" s="96"/>
      <c r="B19" s="96"/>
      <c r="C19" s="96"/>
      <c r="D19" s="15" t="s">
        <v>16</v>
      </c>
      <c r="E19" s="15" t="s">
        <v>17</v>
      </c>
      <c r="F19" s="15" t="s">
        <v>18</v>
      </c>
      <c r="G19" s="15" t="s">
        <v>19</v>
      </c>
      <c r="H19" s="15" t="s">
        <v>20</v>
      </c>
    </row>
    <row r="20" spans="1:8" x14ac:dyDescent="0.25">
      <c r="A20" s="6">
        <v>1</v>
      </c>
      <c r="B20" s="6">
        <v>2</v>
      </c>
      <c r="C20" s="16">
        <v>3</v>
      </c>
      <c r="D20" s="15">
        <v>4</v>
      </c>
      <c r="E20" s="15">
        <v>5</v>
      </c>
      <c r="F20" s="15">
        <v>6</v>
      </c>
      <c r="G20" s="15">
        <v>7</v>
      </c>
      <c r="H20" s="15">
        <v>8</v>
      </c>
    </row>
    <row r="21" spans="1:8" ht="16.899999999999999" customHeight="1" x14ac:dyDescent="0.25">
      <c r="A21" s="13"/>
      <c r="B21" s="9"/>
      <c r="C21" s="11" t="s">
        <v>21</v>
      </c>
      <c r="D21" s="22"/>
      <c r="E21" s="22"/>
      <c r="F21" s="22"/>
      <c r="G21" s="22"/>
      <c r="H21" s="22"/>
    </row>
    <row r="22" spans="1:8" x14ac:dyDescent="0.25">
      <c r="A22" s="13"/>
      <c r="B22" s="6"/>
      <c r="C22" s="37"/>
      <c r="D22" s="41"/>
      <c r="E22" s="41"/>
      <c r="F22" s="41"/>
      <c r="G22" s="22"/>
      <c r="H22" s="22">
        <f>SUM(D22:G22)</f>
        <v>0</v>
      </c>
    </row>
    <row r="23" spans="1:8" ht="16.899999999999999" customHeight="1" x14ac:dyDescent="0.25">
      <c r="A23" s="6"/>
      <c r="B23" s="9"/>
      <c r="C23" s="11" t="s">
        <v>22</v>
      </c>
      <c r="D23" s="22">
        <f>SUM(D22:D22)</f>
        <v>0</v>
      </c>
      <c r="E23" s="22">
        <f>SUM(E22:E22)</f>
        <v>0</v>
      </c>
      <c r="F23" s="22">
        <f>SUM(F22:F22)</f>
        <v>0</v>
      </c>
      <c r="G23" s="22">
        <f>SUM(G22:G22)</f>
        <v>0</v>
      </c>
      <c r="H23" s="22">
        <f>SUM(D23:G23)</f>
        <v>0</v>
      </c>
    </row>
    <row r="24" spans="1:8" ht="16.899999999999999" customHeight="1" x14ac:dyDescent="0.25">
      <c r="A24" s="6"/>
      <c r="B24" s="9"/>
      <c r="C24" s="10" t="s">
        <v>23</v>
      </c>
      <c r="D24" s="22"/>
      <c r="E24" s="22"/>
      <c r="F24" s="22"/>
      <c r="G24" s="22"/>
      <c r="H24" s="22"/>
    </row>
    <row r="25" spans="1:8" s="25" customFormat="1" ht="31.5" x14ac:dyDescent="0.25">
      <c r="A25" s="6">
        <v>1</v>
      </c>
      <c r="B25" s="6" t="s">
        <v>24</v>
      </c>
      <c r="C25" s="37" t="s">
        <v>25</v>
      </c>
      <c r="D25" s="22">
        <v>3258.4945530586001</v>
      </c>
      <c r="E25" s="22">
        <v>221.90797604738</v>
      </c>
      <c r="F25" s="22">
        <v>0</v>
      </c>
      <c r="G25" s="22">
        <v>0</v>
      </c>
      <c r="H25" s="22">
        <v>3480.4025291059002</v>
      </c>
    </row>
    <row r="26" spans="1:8" ht="16.899999999999999" customHeight="1" x14ac:dyDescent="0.25">
      <c r="A26" s="6"/>
      <c r="B26" s="9"/>
      <c r="C26" s="23" t="s">
        <v>26</v>
      </c>
      <c r="D26" s="22">
        <v>3258.4945530586001</v>
      </c>
      <c r="E26" s="22">
        <v>221.90797604738</v>
      </c>
      <c r="F26" s="22">
        <v>0</v>
      </c>
      <c r="G26" s="22">
        <v>0</v>
      </c>
      <c r="H26" s="22">
        <v>3480.4025291059002</v>
      </c>
    </row>
    <row r="27" spans="1:8" ht="16.899999999999999" customHeight="1" x14ac:dyDescent="0.25">
      <c r="A27" s="6"/>
      <c r="B27" s="9"/>
      <c r="C27" s="10" t="s">
        <v>27</v>
      </c>
      <c r="D27" s="22"/>
      <c r="E27" s="22"/>
      <c r="F27" s="22"/>
      <c r="G27" s="22"/>
      <c r="H27" s="22"/>
    </row>
    <row r="28" spans="1:8" s="25" customFormat="1" x14ac:dyDescent="0.25">
      <c r="A28" s="24"/>
      <c r="B28" s="24"/>
      <c r="C28" s="26"/>
      <c r="D28" s="22"/>
      <c r="E28" s="22"/>
      <c r="F28" s="22"/>
      <c r="G28" s="22"/>
      <c r="H28" s="22">
        <f>SUM(D28:G28)</f>
        <v>0</v>
      </c>
    </row>
    <row r="29" spans="1:8" ht="16.899999999999999" customHeight="1" x14ac:dyDescent="0.25">
      <c r="A29" s="6"/>
      <c r="B29" s="9"/>
      <c r="C29" s="23" t="s">
        <v>28</v>
      </c>
      <c r="D29" s="22">
        <f>SUM(D28:D28)</f>
        <v>0</v>
      </c>
      <c r="E29" s="22">
        <f>SUM(E28:E28)</f>
        <v>0</v>
      </c>
      <c r="F29" s="22">
        <f>SUM(F28:F28)</f>
        <v>0</v>
      </c>
      <c r="G29" s="22">
        <f>SUM(G28:G28)</f>
        <v>0</v>
      </c>
      <c r="H29" s="22">
        <f>SUM(D29:G29)</f>
        <v>0</v>
      </c>
    </row>
    <row r="30" spans="1:8" ht="16.899999999999999" customHeight="1" x14ac:dyDescent="0.25">
      <c r="A30" s="13"/>
      <c r="B30" s="9"/>
      <c r="C30" s="11" t="s">
        <v>29</v>
      </c>
      <c r="D30" s="22"/>
      <c r="E30" s="22"/>
      <c r="F30" s="22"/>
      <c r="G30" s="22"/>
      <c r="H30" s="22"/>
    </row>
    <row r="31" spans="1:8" x14ac:dyDescent="0.25">
      <c r="A31" s="13"/>
      <c r="B31" s="6"/>
      <c r="C31" s="12"/>
      <c r="D31" s="22"/>
      <c r="E31" s="22"/>
      <c r="F31" s="22"/>
      <c r="G31" s="22"/>
      <c r="H31" s="22">
        <f>SUM(D31:G31)</f>
        <v>0</v>
      </c>
    </row>
    <row r="32" spans="1:8" ht="16.899999999999999" customHeight="1" x14ac:dyDescent="0.25">
      <c r="A32" s="6"/>
      <c r="B32" s="9"/>
      <c r="C32" s="11" t="s">
        <v>30</v>
      </c>
      <c r="D32" s="22">
        <f>SUM(D31:D31)</f>
        <v>0</v>
      </c>
      <c r="E32" s="22">
        <f>SUM(E31:E31)</f>
        <v>0</v>
      </c>
      <c r="F32" s="22">
        <f>SUM(F31:F31)</f>
        <v>0</v>
      </c>
      <c r="G32" s="22">
        <f>SUM(G31:G31)</f>
        <v>0</v>
      </c>
      <c r="H32" s="22">
        <f>SUM(D32:G32)</f>
        <v>0</v>
      </c>
    </row>
    <row r="33" spans="1:8" ht="16.899999999999999" customHeight="1" x14ac:dyDescent="0.25">
      <c r="A33" s="6"/>
      <c r="B33" s="9"/>
      <c r="C33" s="10" t="s">
        <v>31</v>
      </c>
      <c r="D33" s="22"/>
      <c r="E33" s="22"/>
      <c r="F33" s="22"/>
      <c r="G33" s="22"/>
      <c r="H33" s="22"/>
    </row>
    <row r="34" spans="1:8" s="25" customFormat="1" x14ac:dyDescent="0.25">
      <c r="A34" s="24"/>
      <c r="B34" s="24"/>
      <c r="C34" s="26"/>
      <c r="D34" s="22"/>
      <c r="E34" s="22"/>
      <c r="F34" s="22"/>
      <c r="G34" s="22"/>
      <c r="H34" s="22">
        <f>SUM(D34:G34)</f>
        <v>0</v>
      </c>
    </row>
    <row r="35" spans="1:8" ht="16.899999999999999" customHeight="1" x14ac:dyDescent="0.25">
      <c r="A35" s="6"/>
      <c r="B35" s="9"/>
      <c r="C35" s="23" t="s">
        <v>32</v>
      </c>
      <c r="D35" s="22">
        <f>SUM(D34:D34)</f>
        <v>0</v>
      </c>
      <c r="E35" s="22">
        <f>SUM(E34:E34)</f>
        <v>0</v>
      </c>
      <c r="F35" s="22">
        <f>SUM(F34:F34)</f>
        <v>0</v>
      </c>
      <c r="G35" s="22">
        <f>SUM(G34:G34)</f>
        <v>0</v>
      </c>
      <c r="H35" s="22">
        <f>SUM(D35:G35)</f>
        <v>0</v>
      </c>
    </row>
    <row r="36" spans="1:8" ht="34.15" customHeight="1" x14ac:dyDescent="0.25">
      <c r="A36" s="6"/>
      <c r="B36" s="9"/>
      <c r="C36" s="10" t="s">
        <v>33</v>
      </c>
      <c r="D36" s="22"/>
      <c r="E36" s="22"/>
      <c r="F36" s="22"/>
      <c r="G36" s="22"/>
      <c r="H36" s="22"/>
    </row>
    <row r="37" spans="1:8" s="25" customFormat="1" x14ac:dyDescent="0.25">
      <c r="A37" s="24"/>
      <c r="B37" s="24"/>
      <c r="C37" s="26"/>
      <c r="D37" s="22"/>
      <c r="E37" s="22"/>
      <c r="F37" s="22"/>
      <c r="G37" s="22"/>
      <c r="H37" s="22">
        <f>SUM(D37:G37)</f>
        <v>0</v>
      </c>
    </row>
    <row r="38" spans="1:8" ht="16.899999999999999" customHeight="1" x14ac:dyDescent="0.25">
      <c r="A38" s="6"/>
      <c r="B38" s="9"/>
      <c r="C38" s="23" t="s">
        <v>34</v>
      </c>
      <c r="D38" s="22">
        <f>SUM(D37:D37)</f>
        <v>0</v>
      </c>
      <c r="E38" s="22">
        <f>SUM(E37:E37)</f>
        <v>0</v>
      </c>
      <c r="F38" s="22">
        <f>SUM(F37:F37)</f>
        <v>0</v>
      </c>
      <c r="G38" s="22">
        <f>SUM(G37:G37)</f>
        <v>0</v>
      </c>
      <c r="H38" s="22">
        <f>SUM(D38:G38)</f>
        <v>0</v>
      </c>
    </row>
    <row r="39" spans="1:8" ht="16.899999999999999" customHeight="1" x14ac:dyDescent="0.25">
      <c r="A39" s="6"/>
      <c r="B39" s="9"/>
      <c r="C39" s="10" t="s">
        <v>35</v>
      </c>
      <c r="D39" s="22"/>
      <c r="E39" s="22"/>
      <c r="F39" s="22"/>
      <c r="G39" s="22"/>
      <c r="H39" s="22"/>
    </row>
    <row r="40" spans="1:8" s="25" customFormat="1" x14ac:dyDescent="0.25">
      <c r="A40" s="24"/>
      <c r="B40" s="24"/>
      <c r="C40" s="26"/>
      <c r="D40" s="22"/>
      <c r="E40" s="22"/>
      <c r="F40" s="22"/>
      <c r="G40" s="22"/>
      <c r="H40" s="22">
        <f>SUM(D40:G40)</f>
        <v>0</v>
      </c>
    </row>
    <row r="41" spans="1:8" ht="16.899999999999999" customHeight="1" x14ac:dyDescent="0.25">
      <c r="A41" s="6"/>
      <c r="B41" s="9"/>
      <c r="C41" s="23" t="s">
        <v>36</v>
      </c>
      <c r="D41" s="22">
        <f>SUM(D40:D40)</f>
        <v>0</v>
      </c>
      <c r="E41" s="22">
        <f>SUM(E40:E40)</f>
        <v>0</v>
      </c>
      <c r="F41" s="22">
        <f>SUM(F40:F40)</f>
        <v>0</v>
      </c>
      <c r="G41" s="22">
        <f>SUM(G40:G40)</f>
        <v>0</v>
      </c>
      <c r="H41" s="22">
        <f>SUM(D41:G41)</f>
        <v>0</v>
      </c>
    </row>
    <row r="42" spans="1:8" ht="16.899999999999999" customHeight="1" x14ac:dyDescent="0.25">
      <c r="A42" s="6"/>
      <c r="B42" s="9"/>
      <c r="C42" s="9" t="s">
        <v>37</v>
      </c>
      <c r="D42" s="22">
        <v>3258.4945530586001</v>
      </c>
      <c r="E42" s="22">
        <v>221.90797604738</v>
      </c>
      <c r="F42" s="22">
        <v>0</v>
      </c>
      <c r="G42" s="22">
        <v>0</v>
      </c>
      <c r="H42" s="22">
        <v>3480.4025291059002</v>
      </c>
    </row>
    <row r="43" spans="1:8" ht="16.899999999999999" customHeight="1" x14ac:dyDescent="0.25">
      <c r="A43" s="6"/>
      <c r="B43" s="9"/>
      <c r="C43" s="10" t="s">
        <v>38</v>
      </c>
      <c r="D43" s="22"/>
      <c r="E43" s="22"/>
      <c r="F43" s="22"/>
      <c r="G43" s="22"/>
      <c r="H43" s="22"/>
    </row>
    <row r="44" spans="1:8" ht="31.5" x14ac:dyDescent="0.25">
      <c r="A44" s="6">
        <v>2</v>
      </c>
      <c r="B44" s="6" t="s">
        <v>39</v>
      </c>
      <c r="C44" s="37" t="s">
        <v>40</v>
      </c>
      <c r="D44" s="22">
        <v>65.169891061171001</v>
      </c>
      <c r="E44" s="22">
        <v>4.4381595209476998</v>
      </c>
      <c r="F44" s="22">
        <v>0</v>
      </c>
      <c r="G44" s="22">
        <v>0</v>
      </c>
      <c r="H44" s="22">
        <v>69.608050582119006</v>
      </c>
    </row>
    <row r="45" spans="1:8" ht="16.899999999999999" customHeight="1" x14ac:dyDescent="0.25">
      <c r="A45" s="6"/>
      <c r="B45" s="9"/>
      <c r="C45" s="23" t="s">
        <v>41</v>
      </c>
      <c r="D45" s="22">
        <v>65.169891061171001</v>
      </c>
      <c r="E45" s="22">
        <v>4.4381595209476998</v>
      </c>
      <c r="F45" s="22">
        <v>0</v>
      </c>
      <c r="G45" s="22">
        <v>0</v>
      </c>
      <c r="H45" s="22">
        <v>69.608050582119006</v>
      </c>
    </row>
    <row r="46" spans="1:8" ht="16.899999999999999" customHeight="1" x14ac:dyDescent="0.25">
      <c r="A46" s="6"/>
      <c r="B46" s="9"/>
      <c r="C46" s="9" t="s">
        <v>42</v>
      </c>
      <c r="D46" s="22">
        <v>3323.6644441197</v>
      </c>
      <c r="E46" s="22">
        <v>226.34613556833</v>
      </c>
      <c r="F46" s="22">
        <v>0</v>
      </c>
      <c r="G46" s="22">
        <v>0</v>
      </c>
      <c r="H46" s="22">
        <v>3550.0105796880998</v>
      </c>
    </row>
    <row r="47" spans="1:8" ht="16.899999999999999" customHeight="1" x14ac:dyDescent="0.25">
      <c r="A47" s="6"/>
      <c r="B47" s="9"/>
      <c r="C47" s="9" t="s">
        <v>43</v>
      </c>
      <c r="D47" s="22"/>
      <c r="E47" s="22"/>
      <c r="F47" s="22"/>
      <c r="G47" s="22"/>
      <c r="H47" s="22"/>
    </row>
    <row r="48" spans="1:8" x14ac:dyDescent="0.25">
      <c r="A48" s="6">
        <v>3</v>
      </c>
      <c r="B48" s="6" t="s">
        <v>44</v>
      </c>
      <c r="C48" s="7" t="s">
        <v>45</v>
      </c>
      <c r="D48" s="22">
        <v>0</v>
      </c>
      <c r="E48" s="22">
        <v>0</v>
      </c>
      <c r="F48" s="22">
        <v>0</v>
      </c>
      <c r="G48" s="22">
        <v>10.582794684823</v>
      </c>
      <c r="H48" s="22">
        <v>10.582794684823</v>
      </c>
    </row>
    <row r="49" spans="1:8" ht="31.5" x14ac:dyDescent="0.25">
      <c r="A49" s="6">
        <v>4</v>
      </c>
      <c r="B49" s="6" t="s">
        <v>66</v>
      </c>
      <c r="C49" s="7" t="s">
        <v>68</v>
      </c>
      <c r="D49" s="22">
        <v>86.747641991527004</v>
      </c>
      <c r="E49" s="22">
        <v>5.9076341383336004</v>
      </c>
      <c r="F49" s="22">
        <v>0</v>
      </c>
      <c r="G49" s="22">
        <v>0</v>
      </c>
      <c r="H49" s="22">
        <v>92.655276129860994</v>
      </c>
    </row>
    <row r="50" spans="1:8" x14ac:dyDescent="0.25">
      <c r="A50" s="6">
        <v>5</v>
      </c>
      <c r="B50" s="6" t="s">
        <v>67</v>
      </c>
      <c r="C50" s="7" t="s">
        <v>69</v>
      </c>
      <c r="D50" s="22">
        <v>0</v>
      </c>
      <c r="E50" s="22">
        <v>0</v>
      </c>
      <c r="F50" s="22">
        <v>0</v>
      </c>
      <c r="G50" s="22">
        <v>49.689953906249997</v>
      </c>
      <c r="H50" s="22">
        <v>49.689953906249997</v>
      </c>
    </row>
    <row r="51" spans="1:8" ht="16.899999999999999" customHeight="1" x14ac:dyDescent="0.25">
      <c r="A51" s="6"/>
      <c r="B51" s="9"/>
      <c r="C51" s="9" t="s">
        <v>65</v>
      </c>
      <c r="D51" s="22">
        <v>86.747641991527004</v>
      </c>
      <c r="E51" s="22">
        <v>5.9076341383336004</v>
      </c>
      <c r="F51" s="22">
        <v>0</v>
      </c>
      <c r="G51" s="22">
        <v>60.272748591072997</v>
      </c>
      <c r="H51" s="22">
        <v>152.92802472093001</v>
      </c>
    </row>
    <row r="52" spans="1:8" ht="16.899999999999999" customHeight="1" x14ac:dyDescent="0.25">
      <c r="A52" s="6"/>
      <c r="B52" s="9"/>
      <c r="C52" s="9" t="s">
        <v>64</v>
      </c>
      <c r="D52" s="22">
        <v>3410.4120861113001</v>
      </c>
      <c r="E52" s="22">
        <v>232.25376970667</v>
      </c>
      <c r="F52" s="22">
        <v>0</v>
      </c>
      <c r="G52" s="22">
        <v>60.272748591072997</v>
      </c>
      <c r="H52" s="22">
        <v>3702.9386044090002</v>
      </c>
    </row>
    <row r="53" spans="1:8" ht="16.899999999999999" customHeight="1" x14ac:dyDescent="0.25">
      <c r="A53" s="6"/>
      <c r="B53" s="9"/>
      <c r="C53" s="9" t="s">
        <v>63</v>
      </c>
      <c r="D53" s="22"/>
      <c r="E53" s="22"/>
      <c r="F53" s="22"/>
      <c r="G53" s="22"/>
      <c r="H53" s="22"/>
    </row>
    <row r="54" spans="1:8" x14ac:dyDescent="0.25">
      <c r="A54" s="6"/>
      <c r="B54" s="6"/>
      <c r="C54" s="7"/>
      <c r="D54" s="22"/>
      <c r="E54" s="22"/>
      <c r="F54" s="22"/>
      <c r="G54" s="22"/>
      <c r="H54" s="22">
        <f>SUM(D54:G54)</f>
        <v>0</v>
      </c>
    </row>
    <row r="55" spans="1:8" ht="16.899999999999999" customHeight="1" x14ac:dyDescent="0.25">
      <c r="A55" s="6"/>
      <c r="B55" s="9"/>
      <c r="C55" s="9" t="s">
        <v>62</v>
      </c>
      <c r="D55" s="22">
        <f>SUM(D54:D54)</f>
        <v>0</v>
      </c>
      <c r="E55" s="22">
        <f>SUM(E54:E54)</f>
        <v>0</v>
      </c>
      <c r="F55" s="22">
        <f>SUM(F54:F54)</f>
        <v>0</v>
      </c>
      <c r="G55" s="22">
        <f>SUM(G54:G54)</f>
        <v>0</v>
      </c>
      <c r="H55" s="22">
        <f>SUM(D55:G55)</f>
        <v>0</v>
      </c>
    </row>
    <row r="56" spans="1:8" ht="16.899999999999999" customHeight="1" x14ac:dyDescent="0.25">
      <c r="A56" s="6"/>
      <c r="B56" s="9"/>
      <c r="C56" s="9" t="s">
        <v>61</v>
      </c>
      <c r="D56" s="22">
        <v>3410.4120861113001</v>
      </c>
      <c r="E56" s="22">
        <v>232.25376970667</v>
      </c>
      <c r="F56" s="22">
        <v>0</v>
      </c>
      <c r="G56" s="22">
        <v>60.272748591072997</v>
      </c>
      <c r="H56" s="22">
        <v>3702.9386044090002</v>
      </c>
    </row>
    <row r="57" spans="1:8" ht="153" customHeight="1" x14ac:dyDescent="0.25">
      <c r="A57" s="6"/>
      <c r="B57" s="9"/>
      <c r="C57" s="9" t="s">
        <v>60</v>
      </c>
      <c r="D57" s="22"/>
      <c r="E57" s="22"/>
      <c r="F57" s="22"/>
      <c r="G57" s="22"/>
      <c r="H57" s="22"/>
    </row>
    <row r="58" spans="1:8" x14ac:dyDescent="0.25">
      <c r="A58" s="6">
        <v>6</v>
      </c>
      <c r="B58" s="6" t="s">
        <v>59</v>
      </c>
      <c r="C58" s="7" t="s">
        <v>58</v>
      </c>
      <c r="D58" s="22">
        <v>0</v>
      </c>
      <c r="E58" s="22">
        <v>0</v>
      </c>
      <c r="F58" s="22">
        <v>0</v>
      </c>
      <c r="G58" s="22">
        <v>200.61221267396999</v>
      </c>
      <c r="H58" s="22">
        <v>200.61221267396999</v>
      </c>
    </row>
    <row r="59" spans="1:8" ht="16.899999999999999" customHeight="1" x14ac:dyDescent="0.25">
      <c r="A59" s="6"/>
      <c r="B59" s="9"/>
      <c r="C59" s="9" t="s">
        <v>57</v>
      </c>
      <c r="D59" s="22">
        <v>0</v>
      </c>
      <c r="E59" s="22">
        <v>0</v>
      </c>
      <c r="F59" s="22">
        <v>0</v>
      </c>
      <c r="G59" s="22">
        <v>200.61221267396999</v>
      </c>
      <c r="H59" s="22">
        <v>200.61221267396999</v>
      </c>
    </row>
    <row r="60" spans="1:8" ht="16.899999999999999" customHeight="1" x14ac:dyDescent="0.25">
      <c r="A60" s="6"/>
      <c r="B60" s="9"/>
      <c r="C60" s="9" t="s">
        <v>56</v>
      </c>
      <c r="D60" s="22">
        <v>3410.4120861113001</v>
      </c>
      <c r="E60" s="22">
        <v>232.25376970667</v>
      </c>
      <c r="F60" s="22">
        <v>0</v>
      </c>
      <c r="G60" s="22">
        <v>260.88496126503998</v>
      </c>
      <c r="H60" s="22">
        <v>3903.5508170829999</v>
      </c>
    </row>
    <row r="61" spans="1:8" ht="16.899999999999999" customHeight="1" x14ac:dyDescent="0.25">
      <c r="A61" s="6"/>
      <c r="B61" s="9"/>
      <c r="C61" s="9" t="s">
        <v>55</v>
      </c>
      <c r="D61" s="22"/>
      <c r="E61" s="22"/>
      <c r="F61" s="22"/>
      <c r="G61" s="22"/>
      <c r="H61" s="22"/>
    </row>
    <row r="62" spans="1:8" ht="34.15" customHeight="1" x14ac:dyDescent="0.25">
      <c r="A62" s="6">
        <v>7</v>
      </c>
      <c r="B62" s="6" t="s">
        <v>54</v>
      </c>
      <c r="C62" s="7" t="s">
        <v>53</v>
      </c>
      <c r="D62" s="22">
        <f>D60 * 3%</f>
        <v>102.312362583339</v>
      </c>
      <c r="E62" s="22">
        <f>E60 * 3%</f>
        <v>6.9676130912001</v>
      </c>
      <c r="F62" s="22">
        <f>F60 * 3%</f>
        <v>0</v>
      </c>
      <c r="G62" s="22">
        <f>G60 * 3%</f>
        <v>7.8265488379511989</v>
      </c>
      <c r="H62" s="22">
        <f>SUM(D62:G62)</f>
        <v>117.10652451249028</v>
      </c>
    </row>
    <row r="63" spans="1:8" ht="16.899999999999999" customHeight="1" x14ac:dyDescent="0.25">
      <c r="A63" s="6"/>
      <c r="B63" s="9"/>
      <c r="C63" s="9" t="s">
        <v>52</v>
      </c>
      <c r="D63" s="22">
        <f>D62</f>
        <v>102.312362583339</v>
      </c>
      <c r="E63" s="22">
        <f>E62</f>
        <v>6.9676130912001</v>
      </c>
      <c r="F63" s="22">
        <f>F62</f>
        <v>0</v>
      </c>
      <c r="G63" s="22">
        <f>G62</f>
        <v>7.8265488379511989</v>
      </c>
      <c r="H63" s="22">
        <f>SUM(D63:G63)</f>
        <v>117.10652451249028</v>
      </c>
    </row>
    <row r="64" spans="1:8" ht="16.899999999999999" customHeight="1" x14ac:dyDescent="0.25">
      <c r="A64" s="6"/>
      <c r="B64" s="9"/>
      <c r="C64" s="9" t="s">
        <v>51</v>
      </c>
      <c r="D64" s="22">
        <f>D63 + D60</f>
        <v>3512.7244486946392</v>
      </c>
      <c r="E64" s="22">
        <f>E63 + E60</f>
        <v>239.22138279787009</v>
      </c>
      <c r="F64" s="22">
        <f>F63 + F60</f>
        <v>0</v>
      </c>
      <c r="G64" s="22">
        <f>G63 + G60</f>
        <v>268.71151010299116</v>
      </c>
      <c r="H64" s="22">
        <f>SUM(D64:G64)</f>
        <v>4020.6573415955008</v>
      </c>
    </row>
    <row r="65" spans="1:8" ht="16.899999999999999" customHeight="1" x14ac:dyDescent="0.25">
      <c r="A65" s="6"/>
      <c r="B65" s="9"/>
      <c r="C65" s="9" t="s">
        <v>50</v>
      </c>
      <c r="D65" s="22"/>
      <c r="E65" s="22"/>
      <c r="F65" s="22"/>
      <c r="G65" s="22"/>
      <c r="H65" s="22"/>
    </row>
    <row r="66" spans="1:8" ht="16.899999999999999" customHeight="1" x14ac:dyDescent="0.25">
      <c r="A66" s="6">
        <v>8</v>
      </c>
      <c r="B66" s="6" t="s">
        <v>49</v>
      </c>
      <c r="C66" s="7" t="s">
        <v>48</v>
      </c>
      <c r="D66" s="22">
        <f>D64 * 20%</f>
        <v>702.54488973892785</v>
      </c>
      <c r="E66" s="22">
        <f>E64 * 20%</f>
        <v>47.84427655957402</v>
      </c>
      <c r="F66" s="22">
        <f>F64 * 20%</f>
        <v>0</v>
      </c>
      <c r="G66" s="22">
        <f>G64 * 20%</f>
        <v>53.742302020598231</v>
      </c>
      <c r="H66" s="22">
        <f>SUM(D66:G66)</f>
        <v>804.13146831910012</v>
      </c>
    </row>
    <row r="67" spans="1:8" ht="16.899999999999999" customHeight="1" x14ac:dyDescent="0.25">
      <c r="A67" s="6"/>
      <c r="B67" s="9"/>
      <c r="C67" s="9" t="s">
        <v>47</v>
      </c>
      <c r="D67" s="22">
        <f>D66</f>
        <v>702.54488973892785</v>
      </c>
      <c r="E67" s="22">
        <f>E66</f>
        <v>47.84427655957402</v>
      </c>
      <c r="F67" s="22">
        <f>F66</f>
        <v>0</v>
      </c>
      <c r="G67" s="22">
        <f>G66</f>
        <v>53.742302020598231</v>
      </c>
      <c r="H67" s="22">
        <f>SUM(D67:G67)</f>
        <v>804.13146831910012</v>
      </c>
    </row>
    <row r="68" spans="1:8" ht="16.899999999999999" customHeight="1" x14ac:dyDescent="0.25">
      <c r="A68" s="6"/>
      <c r="B68" s="9"/>
      <c r="C68" s="9" t="s">
        <v>46</v>
      </c>
      <c r="D68" s="22">
        <f>D67 + D64</f>
        <v>4215.2693384335671</v>
      </c>
      <c r="E68" s="22">
        <f>E67 + E64</f>
        <v>287.06565935744413</v>
      </c>
      <c r="F68" s="22">
        <f>F67 + F64</f>
        <v>0</v>
      </c>
      <c r="G68" s="22">
        <f>G67 + G64</f>
        <v>322.45381212358939</v>
      </c>
      <c r="H68" s="22">
        <f>SUM(D68:G68)</f>
        <v>4824.7888099146003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25">
      <c r="A2" s="1"/>
      <c r="B2" s="1" t="s">
        <v>71</v>
      </c>
      <c r="C2" s="93" t="s">
        <v>129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72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73</v>
      </c>
      <c r="C7" s="33" t="s">
        <v>25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74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75</v>
      </c>
      <c r="C13" s="35" t="s">
        <v>76</v>
      </c>
      <c r="D13" s="21">
        <v>3258.4945530586001</v>
      </c>
      <c r="E13" s="21">
        <v>221.90797604738</v>
      </c>
      <c r="F13" s="21">
        <v>0</v>
      </c>
      <c r="G13" s="21">
        <v>0</v>
      </c>
      <c r="H13" s="21">
        <v>3480.4025291059002</v>
      </c>
      <c r="J13" s="5"/>
    </row>
    <row r="14" spans="1:14" ht="16.899999999999999" customHeight="1" x14ac:dyDescent="0.25">
      <c r="A14" s="6"/>
      <c r="B14" s="9"/>
      <c r="C14" s="9" t="s">
        <v>77</v>
      </c>
      <c r="D14" s="21">
        <v>3258.4945530586001</v>
      </c>
      <c r="E14" s="21">
        <v>221.90797604738</v>
      </c>
      <c r="F14" s="21">
        <v>0</v>
      </c>
      <c r="G14" s="21">
        <v>0</v>
      </c>
      <c r="H14" s="21">
        <v>3480.4025291059002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25">
      <c r="A2" s="1"/>
      <c r="B2" s="1" t="s">
        <v>71</v>
      </c>
      <c r="C2" s="93" t="s">
        <v>129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78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73</v>
      </c>
      <c r="C7" s="33" t="s">
        <v>45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74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75</v>
      </c>
      <c r="C13" s="35" t="s">
        <v>79</v>
      </c>
      <c r="D13" s="21">
        <v>0</v>
      </c>
      <c r="E13" s="21">
        <v>0</v>
      </c>
      <c r="F13" s="21">
        <v>0</v>
      </c>
      <c r="G13" s="21">
        <v>10.582794684823</v>
      </c>
      <c r="H13" s="21">
        <v>10.582794684823</v>
      </c>
      <c r="J13" s="5"/>
    </row>
    <row r="14" spans="1:14" ht="16.899999999999999" customHeight="1" x14ac:dyDescent="0.25">
      <c r="A14" s="6"/>
      <c r="B14" s="9"/>
      <c r="C14" s="9" t="s">
        <v>77</v>
      </c>
      <c r="D14" s="21">
        <v>0</v>
      </c>
      <c r="E14" s="21">
        <v>0</v>
      </c>
      <c r="F14" s="21">
        <v>0</v>
      </c>
      <c r="G14" s="21">
        <v>10.582794684823</v>
      </c>
      <c r="H14" s="21">
        <v>10.582794684823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25">
      <c r="A2" s="1"/>
      <c r="B2" s="1" t="s">
        <v>71</v>
      </c>
      <c r="C2" s="93" t="s">
        <v>129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80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73</v>
      </c>
      <c r="C7" s="33" t="s">
        <v>58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74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81</v>
      </c>
      <c r="C13" s="35" t="s">
        <v>58</v>
      </c>
      <c r="D13" s="21">
        <v>0</v>
      </c>
      <c r="E13" s="21">
        <v>0</v>
      </c>
      <c r="F13" s="21">
        <v>0</v>
      </c>
      <c r="G13" s="21">
        <v>200.61221267396999</v>
      </c>
      <c r="H13" s="21">
        <v>200.61221267396999</v>
      </c>
      <c r="J13" s="5"/>
    </row>
    <row r="14" spans="1:14" ht="16.899999999999999" customHeight="1" x14ac:dyDescent="0.25">
      <c r="A14" s="6"/>
      <c r="B14" s="9"/>
      <c r="C14" s="9" t="s">
        <v>77</v>
      </c>
      <c r="D14" s="21">
        <v>0</v>
      </c>
      <c r="E14" s="21">
        <v>0</v>
      </c>
      <c r="F14" s="21">
        <v>0</v>
      </c>
      <c r="G14" s="21">
        <v>200.61221267396999</v>
      </c>
      <c r="H14" s="21">
        <v>200.61221267396999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="75" zoomScaleNormal="87" workbookViewId="0">
      <selection activeCell="H3" sqref="H3:H33"/>
    </sheetView>
  </sheetViews>
  <sheetFormatPr defaultColWidth="8.7109375" defaultRowHeight="18.75" x14ac:dyDescent="0.25"/>
  <cols>
    <col min="1" max="1" width="18" style="46" customWidth="1"/>
    <col min="2" max="2" width="92.7109375" style="44" customWidth="1"/>
    <col min="3" max="3" width="30" style="44" customWidth="1"/>
    <col min="4" max="4" width="15.7109375" style="45" customWidth="1"/>
    <col min="5" max="6" width="14.28515625" style="45" customWidth="1"/>
    <col min="7" max="7" width="20.140625" style="45" customWidth="1"/>
    <col min="8" max="8" width="136.28515625" style="44" customWidth="1"/>
    <col min="10" max="10" width="19.42578125" customWidth="1"/>
  </cols>
  <sheetData>
    <row r="1" spans="1:8" ht="76.150000000000006" customHeight="1" x14ac:dyDescent="0.25">
      <c r="A1" s="43" t="s">
        <v>82</v>
      </c>
      <c r="B1" s="43" t="s">
        <v>83</v>
      </c>
      <c r="C1" s="43" t="s">
        <v>84</v>
      </c>
      <c r="D1" s="43" t="s">
        <v>85</v>
      </c>
      <c r="E1" s="43" t="s">
        <v>86</v>
      </c>
      <c r="F1" s="43" t="s">
        <v>87</v>
      </c>
      <c r="G1" s="43" t="s">
        <v>88</v>
      </c>
      <c r="H1" s="43" t="s">
        <v>89</v>
      </c>
    </row>
    <row r="2" spans="1:8" x14ac:dyDescent="0.25">
      <c r="A2" s="43">
        <v>1</v>
      </c>
      <c r="B2" s="43">
        <v>2</v>
      </c>
      <c r="C2" s="43">
        <v>3</v>
      </c>
      <c r="D2" s="43">
        <v>4</v>
      </c>
      <c r="E2" s="43">
        <v>5</v>
      </c>
      <c r="F2" s="43">
        <v>6</v>
      </c>
      <c r="G2" s="43">
        <v>7</v>
      </c>
      <c r="H2" s="43">
        <v>8</v>
      </c>
    </row>
    <row r="3" spans="1:8" ht="25.5" x14ac:dyDescent="0.25">
      <c r="A3" s="100" t="s">
        <v>25</v>
      </c>
      <c r="B3" s="101"/>
      <c r="C3" s="51"/>
      <c r="D3" s="49">
        <v>3480.4025291059002</v>
      </c>
      <c r="E3" s="47"/>
      <c r="F3" s="47"/>
      <c r="G3" s="47"/>
      <c r="H3" s="54"/>
    </row>
    <row r="4" spans="1:8" x14ac:dyDescent="0.25">
      <c r="A4" s="102" t="s">
        <v>90</v>
      </c>
      <c r="B4" s="48" t="s">
        <v>91</v>
      </c>
      <c r="C4" s="51"/>
      <c r="D4" s="49">
        <v>3258.4945530586001</v>
      </c>
      <c r="E4" s="47"/>
      <c r="F4" s="47"/>
      <c r="G4" s="47"/>
      <c r="H4" s="54"/>
    </row>
    <row r="5" spans="1:8" x14ac:dyDescent="0.25">
      <c r="A5" s="102"/>
      <c r="B5" s="48" t="s">
        <v>92</v>
      </c>
      <c r="C5" s="43"/>
      <c r="D5" s="49">
        <v>221.90797604738</v>
      </c>
      <c r="E5" s="47"/>
      <c r="F5" s="47"/>
      <c r="G5" s="47"/>
      <c r="H5" s="53"/>
    </row>
    <row r="6" spans="1:8" x14ac:dyDescent="0.25">
      <c r="A6" s="103"/>
      <c r="B6" s="48" t="s">
        <v>93</v>
      </c>
      <c r="C6" s="43"/>
      <c r="D6" s="49">
        <v>0</v>
      </c>
      <c r="E6" s="47"/>
      <c r="F6" s="47"/>
      <c r="G6" s="47"/>
      <c r="H6" s="53"/>
    </row>
    <row r="7" spans="1:8" x14ac:dyDescent="0.25">
      <c r="A7" s="103"/>
      <c r="B7" s="48" t="s">
        <v>94</v>
      </c>
      <c r="C7" s="43"/>
      <c r="D7" s="49">
        <v>0</v>
      </c>
      <c r="E7" s="47"/>
      <c r="F7" s="47"/>
      <c r="G7" s="47"/>
      <c r="H7" s="53"/>
    </row>
    <row r="8" spans="1:8" x14ac:dyDescent="0.25">
      <c r="A8" s="104" t="s">
        <v>76</v>
      </c>
      <c r="B8" s="105"/>
      <c r="C8" s="102" t="s">
        <v>96</v>
      </c>
      <c r="D8" s="50">
        <v>3480.4025291059002</v>
      </c>
      <c r="E8" s="47">
        <v>0.35</v>
      </c>
      <c r="F8" s="47" t="s">
        <v>95</v>
      </c>
      <c r="G8" s="50">
        <v>9944.007226017</v>
      </c>
      <c r="H8" s="53"/>
    </row>
    <row r="9" spans="1:8" x14ac:dyDescent="0.25">
      <c r="A9" s="106">
        <v>1</v>
      </c>
      <c r="B9" s="48" t="s">
        <v>91</v>
      </c>
      <c r="C9" s="102"/>
      <c r="D9" s="50">
        <v>3258.4945530586001</v>
      </c>
      <c r="E9" s="47"/>
      <c r="F9" s="47"/>
      <c r="G9" s="47"/>
      <c r="H9" s="103" t="s">
        <v>25</v>
      </c>
    </row>
    <row r="10" spans="1:8" x14ac:dyDescent="0.25">
      <c r="A10" s="102"/>
      <c r="B10" s="48" t="s">
        <v>92</v>
      </c>
      <c r="C10" s="102"/>
      <c r="D10" s="50">
        <v>221.90797604738</v>
      </c>
      <c r="E10" s="47"/>
      <c r="F10" s="47"/>
      <c r="G10" s="47"/>
      <c r="H10" s="103"/>
    </row>
    <row r="11" spans="1:8" x14ac:dyDescent="0.25">
      <c r="A11" s="102"/>
      <c r="B11" s="48" t="s">
        <v>93</v>
      </c>
      <c r="C11" s="102"/>
      <c r="D11" s="50">
        <v>0</v>
      </c>
      <c r="E11" s="47"/>
      <c r="F11" s="47"/>
      <c r="G11" s="47"/>
      <c r="H11" s="103"/>
    </row>
    <row r="12" spans="1:8" x14ac:dyDescent="0.25">
      <c r="A12" s="102"/>
      <c r="B12" s="48" t="s">
        <v>94</v>
      </c>
      <c r="C12" s="102"/>
      <c r="D12" s="50">
        <v>0</v>
      </c>
      <c r="E12" s="47"/>
      <c r="F12" s="47"/>
      <c r="G12" s="47"/>
      <c r="H12" s="103"/>
    </row>
    <row r="13" spans="1:8" ht="25.5" x14ac:dyDescent="0.25">
      <c r="A13" s="107" t="s">
        <v>45</v>
      </c>
      <c r="B13" s="101"/>
      <c r="C13" s="43"/>
      <c r="D13" s="49">
        <v>10.582794684823</v>
      </c>
      <c r="E13" s="47"/>
      <c r="F13" s="47"/>
      <c r="G13" s="47"/>
      <c r="H13" s="53"/>
    </row>
    <row r="14" spans="1:8" x14ac:dyDescent="0.25">
      <c r="A14" s="102" t="s">
        <v>97</v>
      </c>
      <c r="B14" s="48" t="s">
        <v>91</v>
      </c>
      <c r="C14" s="43"/>
      <c r="D14" s="49">
        <v>0</v>
      </c>
      <c r="E14" s="47"/>
      <c r="F14" s="47"/>
      <c r="G14" s="47"/>
      <c r="H14" s="53"/>
    </row>
    <row r="15" spans="1:8" x14ac:dyDescent="0.25">
      <c r="A15" s="102"/>
      <c r="B15" s="48" t="s">
        <v>92</v>
      </c>
      <c r="C15" s="43"/>
      <c r="D15" s="49">
        <v>0</v>
      </c>
      <c r="E15" s="47"/>
      <c r="F15" s="47"/>
      <c r="G15" s="47"/>
      <c r="H15" s="53"/>
    </row>
    <row r="16" spans="1:8" x14ac:dyDescent="0.25">
      <c r="A16" s="102"/>
      <c r="B16" s="48" t="s">
        <v>93</v>
      </c>
      <c r="C16" s="43"/>
      <c r="D16" s="49">
        <v>0</v>
      </c>
      <c r="E16" s="47"/>
      <c r="F16" s="47"/>
      <c r="G16" s="47"/>
      <c r="H16" s="53"/>
    </row>
    <row r="17" spans="1:8" x14ac:dyDescent="0.25">
      <c r="A17" s="102"/>
      <c r="B17" s="48" t="s">
        <v>94</v>
      </c>
      <c r="C17" s="43"/>
      <c r="D17" s="49">
        <v>10.582794684823</v>
      </c>
      <c r="E17" s="47"/>
      <c r="F17" s="47"/>
      <c r="G17" s="47"/>
      <c r="H17" s="53"/>
    </row>
    <row r="18" spans="1:8" x14ac:dyDescent="0.25">
      <c r="A18" s="104" t="s">
        <v>79</v>
      </c>
      <c r="B18" s="105"/>
      <c r="C18" s="102" t="s">
        <v>96</v>
      </c>
      <c r="D18" s="50">
        <v>10.582794684823</v>
      </c>
      <c r="E18" s="47">
        <v>0.35</v>
      </c>
      <c r="F18" s="47" t="s">
        <v>95</v>
      </c>
      <c r="G18" s="50">
        <v>30.236556242351998</v>
      </c>
      <c r="H18" s="53"/>
    </row>
    <row r="19" spans="1:8" x14ac:dyDescent="0.25">
      <c r="A19" s="106">
        <v>1</v>
      </c>
      <c r="B19" s="48" t="s">
        <v>91</v>
      </c>
      <c r="C19" s="102"/>
      <c r="D19" s="50">
        <v>0</v>
      </c>
      <c r="E19" s="47"/>
      <c r="F19" s="47"/>
      <c r="G19" s="47"/>
      <c r="H19" s="103" t="s">
        <v>25</v>
      </c>
    </row>
    <row r="20" spans="1:8" x14ac:dyDescent="0.25">
      <c r="A20" s="102"/>
      <c r="B20" s="48" t="s">
        <v>92</v>
      </c>
      <c r="C20" s="102"/>
      <c r="D20" s="50">
        <v>0</v>
      </c>
      <c r="E20" s="47"/>
      <c r="F20" s="47"/>
      <c r="G20" s="47"/>
      <c r="H20" s="103"/>
    </row>
    <row r="21" spans="1:8" x14ac:dyDescent="0.25">
      <c r="A21" s="102"/>
      <c r="B21" s="48" t="s">
        <v>93</v>
      </c>
      <c r="C21" s="102"/>
      <c r="D21" s="50">
        <v>0</v>
      </c>
      <c r="E21" s="47"/>
      <c r="F21" s="47"/>
      <c r="G21" s="47"/>
      <c r="H21" s="103"/>
    </row>
    <row r="22" spans="1:8" x14ac:dyDescent="0.25">
      <c r="A22" s="102"/>
      <c r="B22" s="48" t="s">
        <v>94</v>
      </c>
      <c r="C22" s="102"/>
      <c r="D22" s="50">
        <v>10.582794684823</v>
      </c>
      <c r="E22" s="47"/>
      <c r="F22" s="47"/>
      <c r="G22" s="47"/>
      <c r="H22" s="103"/>
    </row>
    <row r="23" spans="1:8" ht="25.5" x14ac:dyDescent="0.25">
      <c r="A23" s="107" t="s">
        <v>58</v>
      </c>
      <c r="B23" s="101"/>
      <c r="C23" s="43"/>
      <c r="D23" s="49">
        <v>200.61221267396999</v>
      </c>
      <c r="E23" s="47"/>
      <c r="F23" s="47"/>
      <c r="G23" s="47"/>
      <c r="H23" s="53"/>
    </row>
    <row r="24" spans="1:8" x14ac:dyDescent="0.25">
      <c r="A24" s="102" t="s">
        <v>98</v>
      </c>
      <c r="B24" s="48" t="s">
        <v>91</v>
      </c>
      <c r="C24" s="43"/>
      <c r="D24" s="49">
        <v>0</v>
      </c>
      <c r="E24" s="47"/>
      <c r="F24" s="47"/>
      <c r="G24" s="47"/>
      <c r="H24" s="53"/>
    </row>
    <row r="25" spans="1:8" x14ac:dyDescent="0.25">
      <c r="A25" s="102"/>
      <c r="B25" s="48" t="s">
        <v>92</v>
      </c>
      <c r="C25" s="43"/>
      <c r="D25" s="49">
        <v>0</v>
      </c>
      <c r="E25" s="47"/>
      <c r="F25" s="47"/>
      <c r="G25" s="47"/>
      <c r="H25" s="53"/>
    </row>
    <row r="26" spans="1:8" x14ac:dyDescent="0.25">
      <c r="A26" s="102"/>
      <c r="B26" s="48" t="s">
        <v>93</v>
      </c>
      <c r="C26" s="43"/>
      <c r="D26" s="49">
        <v>0</v>
      </c>
      <c r="E26" s="47"/>
      <c r="F26" s="47"/>
      <c r="G26" s="47"/>
      <c r="H26" s="53"/>
    </row>
    <row r="27" spans="1:8" x14ac:dyDescent="0.25">
      <c r="A27" s="102"/>
      <c r="B27" s="48" t="s">
        <v>94</v>
      </c>
      <c r="C27" s="43"/>
      <c r="D27" s="49">
        <v>200.61221267396999</v>
      </c>
      <c r="E27" s="47"/>
      <c r="F27" s="47"/>
      <c r="G27" s="47"/>
      <c r="H27" s="53"/>
    </row>
    <row r="28" spans="1:8" x14ac:dyDescent="0.25">
      <c r="A28" s="104" t="s">
        <v>58</v>
      </c>
      <c r="B28" s="105"/>
      <c r="C28" s="102" t="s">
        <v>96</v>
      </c>
      <c r="D28" s="50">
        <v>200.61221267396999</v>
      </c>
      <c r="E28" s="47">
        <v>0.35</v>
      </c>
      <c r="F28" s="47" t="s">
        <v>95</v>
      </c>
      <c r="G28" s="50">
        <v>573.17775049705995</v>
      </c>
      <c r="H28" s="53"/>
    </row>
    <row r="29" spans="1:8" x14ac:dyDescent="0.25">
      <c r="A29" s="106">
        <v>1</v>
      </c>
      <c r="B29" s="48" t="s">
        <v>91</v>
      </c>
      <c r="C29" s="102"/>
      <c r="D29" s="50">
        <v>0</v>
      </c>
      <c r="E29" s="47"/>
      <c r="F29" s="47"/>
      <c r="G29" s="47"/>
      <c r="H29" s="103" t="s">
        <v>25</v>
      </c>
    </row>
    <row r="30" spans="1:8" x14ac:dyDescent="0.25">
      <c r="A30" s="102"/>
      <c r="B30" s="48" t="s">
        <v>92</v>
      </c>
      <c r="C30" s="102"/>
      <c r="D30" s="50">
        <v>0</v>
      </c>
      <c r="E30" s="47"/>
      <c r="F30" s="47"/>
      <c r="G30" s="47"/>
      <c r="H30" s="103"/>
    </row>
    <row r="31" spans="1:8" x14ac:dyDescent="0.25">
      <c r="A31" s="102"/>
      <c r="B31" s="48" t="s">
        <v>93</v>
      </c>
      <c r="C31" s="102"/>
      <c r="D31" s="50">
        <v>0</v>
      </c>
      <c r="E31" s="47"/>
      <c r="F31" s="47"/>
      <c r="G31" s="47"/>
      <c r="H31" s="103"/>
    </row>
    <row r="32" spans="1:8" x14ac:dyDescent="0.25">
      <c r="A32" s="102"/>
      <c r="B32" s="48" t="s">
        <v>94</v>
      </c>
      <c r="C32" s="102"/>
      <c r="D32" s="50">
        <v>200.61221267396999</v>
      </c>
      <c r="E32" s="47"/>
      <c r="F32" s="47"/>
      <c r="G32" s="47"/>
      <c r="H32" s="103"/>
    </row>
    <row r="33" spans="1:8" x14ac:dyDescent="0.25">
      <c r="A33" s="52"/>
      <c r="C33" s="52"/>
      <c r="D33" s="46"/>
      <c r="E33" s="46"/>
      <c r="F33" s="46"/>
      <c r="G33" s="46"/>
      <c r="H33" s="55"/>
    </row>
    <row r="35" spans="1:8" x14ac:dyDescent="0.25">
      <c r="A35" s="108" t="s">
        <v>99</v>
      </c>
      <c r="B35" s="108"/>
      <c r="C35" s="108"/>
      <c r="D35" s="108"/>
      <c r="E35" s="108"/>
      <c r="F35" s="108"/>
      <c r="G35" s="108"/>
      <c r="H35" s="108"/>
    </row>
    <row r="36" spans="1:8" x14ac:dyDescent="0.25">
      <c r="A36" s="108" t="s">
        <v>100</v>
      </c>
      <c r="B36" s="108"/>
      <c r="C36" s="108"/>
      <c r="D36" s="108"/>
      <c r="E36" s="108"/>
      <c r="F36" s="108"/>
      <c r="G36" s="108"/>
      <c r="H36" s="108"/>
    </row>
  </sheetData>
  <mergeCells count="20">
    <mergeCell ref="A35:H35"/>
    <mergeCell ref="A36:H36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"/>
  <sheetViews>
    <sheetView zoomScale="90" zoomScaleNormal="90" workbookViewId="0">
      <selection sqref="A1:H1"/>
    </sheetView>
  </sheetViews>
  <sheetFormatPr defaultColWidth="9.140625" defaultRowHeight="15" x14ac:dyDescent="0.25"/>
  <cols>
    <col min="1" max="1" width="60.42578125" style="18" customWidth="1"/>
    <col min="2" max="3" width="13.7109375" style="18" customWidth="1"/>
    <col min="4" max="4" width="17.140625" style="18" customWidth="1"/>
    <col min="5" max="5" width="15" style="18" customWidth="1"/>
    <col min="6" max="6" width="31" style="18" customWidth="1"/>
    <col min="7" max="7" width="25.7109375" style="18" customWidth="1"/>
    <col min="8" max="8" width="35" style="18" customWidth="1"/>
    <col min="9" max="9" width="9.140625" style="18"/>
  </cols>
  <sheetData>
    <row r="1" spans="1:8" x14ac:dyDescent="0.25">
      <c r="A1" s="109" t="s">
        <v>101</v>
      </c>
      <c r="B1" s="109"/>
      <c r="C1" s="109"/>
      <c r="D1" s="109"/>
      <c r="E1" s="109"/>
      <c r="F1" s="109"/>
      <c r="G1" s="109"/>
      <c r="H1" s="109"/>
    </row>
    <row r="3" spans="1:8" ht="44.25" customHeight="1" x14ac:dyDescent="0.25">
      <c r="A3" s="17" t="s">
        <v>102</v>
      </c>
      <c r="B3" s="17" t="s">
        <v>103</v>
      </c>
      <c r="C3" s="17" t="s">
        <v>104</v>
      </c>
      <c r="D3" s="17" t="s">
        <v>105</v>
      </c>
      <c r="E3" s="17" t="s">
        <v>106</v>
      </c>
      <c r="F3" s="17" t="s">
        <v>107</v>
      </c>
      <c r="G3" s="17" t="s">
        <v>108</v>
      </c>
      <c r="H3" s="17" t="s">
        <v>109</v>
      </c>
    </row>
    <row r="4" spans="1:8" ht="39" customHeight="1" x14ac:dyDescent="0.25">
      <c r="A4" s="29" t="s">
        <v>110</v>
      </c>
      <c r="B4" s="30" t="s">
        <v>95</v>
      </c>
      <c r="C4" s="42">
        <v>0.50257812499999999</v>
      </c>
      <c r="D4" s="31">
        <v>5103.9171675885</v>
      </c>
      <c r="E4" s="30">
        <v>6</v>
      </c>
      <c r="F4" s="30"/>
      <c r="G4" s="42">
        <v>2565.1171202419</v>
      </c>
      <c r="H4" s="32"/>
    </row>
    <row r="5" spans="1:8" ht="39" customHeight="1" x14ac:dyDescent="0.25">
      <c r="A5" s="29" t="s">
        <v>111</v>
      </c>
      <c r="B5" s="30" t="s">
        <v>95</v>
      </c>
      <c r="C5" s="42">
        <v>0.14656250000000001</v>
      </c>
      <c r="D5" s="31">
        <v>818.22700652441995</v>
      </c>
      <c r="E5" s="30">
        <v>6</v>
      </c>
      <c r="F5" s="30"/>
      <c r="G5" s="42">
        <v>119.92139564374</v>
      </c>
      <c r="H5" s="32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dcterms:created xsi:type="dcterms:W3CDTF">2021-08-10T06:39:51Z</dcterms:created>
  <dcterms:modified xsi:type="dcterms:W3CDTF">2025-10-21T05:55:58Z</dcterms:modified>
</cp:coreProperties>
</file>